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5315" windowHeight="6210"/>
  </bookViews>
  <sheets>
    <sheet name="Foglio1" sheetId="1" r:id="rId1"/>
    <sheet name="Foglio2" sheetId="2" r:id="rId2"/>
  </sheets>
  <calcPr calcId="125725"/>
</workbook>
</file>

<file path=xl/calcChain.xml><?xml version="1.0" encoding="utf-8"?>
<calcChain xmlns="http://schemas.openxmlformats.org/spreadsheetml/2006/main">
  <c r="AA11" i="2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10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1"/>
  <c r="G12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1"/>
  <c r="J46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</calcChain>
</file>

<file path=xl/sharedStrings.xml><?xml version="1.0" encoding="utf-8"?>
<sst xmlns="http://schemas.openxmlformats.org/spreadsheetml/2006/main" count="52" uniqueCount="50">
  <si>
    <t>SERVIZIO  INTERNAZIONALE PARCEL IVA ESCLUSA</t>
  </si>
  <si>
    <t>NAZIONE DESTINO</t>
  </si>
  <si>
    <t>AUSTRIA</t>
  </si>
  <si>
    <t>BELGIO</t>
  </si>
  <si>
    <t>BULGARIA</t>
  </si>
  <si>
    <t>CYPRO</t>
  </si>
  <si>
    <t>DANIMARCA</t>
  </si>
  <si>
    <t>ESTONIA</t>
  </si>
  <si>
    <t>FRANCIA 1</t>
  </si>
  <si>
    <t>FRANCIA 2  CORSICA</t>
  </si>
  <si>
    <t>GERMANIA</t>
  </si>
  <si>
    <t>GRECIA</t>
  </si>
  <si>
    <t>GRECIA ISOLE</t>
  </si>
  <si>
    <t>IRLANDA</t>
  </si>
  <si>
    <t>LETTONIA</t>
  </si>
  <si>
    <t>LITUANIA</t>
  </si>
  <si>
    <t>LUSSEMBURGO</t>
  </si>
  <si>
    <t>MALTA</t>
  </si>
  <si>
    <t>LIECHTESTEIN             NO UE</t>
  </si>
  <si>
    <t>NORVEGIA                  NO UE</t>
  </si>
  <si>
    <t>OLANDA</t>
  </si>
  <si>
    <t>POLONIA</t>
  </si>
  <si>
    <t>PORTOGALLO 1</t>
  </si>
  <si>
    <t>PORTOGALLO 2-3 ISOLE</t>
  </si>
  <si>
    <t>REP.CECA</t>
  </si>
  <si>
    <t>REP.SLOVACCA</t>
  </si>
  <si>
    <t>ROMANIA</t>
  </si>
  <si>
    <t>SLOVENIA</t>
  </si>
  <si>
    <t>SPAGNA 1</t>
  </si>
  <si>
    <t>SPAGNA 2 BALEARI</t>
  </si>
  <si>
    <t>SPAGNA 3 ISOLE</t>
  </si>
  <si>
    <t>SVEZIA</t>
  </si>
  <si>
    <t>SVIZZERA                  NO UE</t>
  </si>
  <si>
    <t>TURCHIA                   NO UE</t>
  </si>
  <si>
    <t>UNGHERIA</t>
  </si>
  <si>
    <t>UK 1 INGH.GALLESS</t>
  </si>
  <si>
    <t>UK 2 IS.BRITANNICHE,SCOZIA    IRLANDA DEL NORD</t>
  </si>
  <si>
    <t>KG              0-5</t>
  </si>
  <si>
    <t>KG              5-10</t>
  </si>
  <si>
    <t>KG              10-15</t>
  </si>
  <si>
    <t>KG              15-20</t>
  </si>
  <si>
    <t>KG              20-25</t>
  </si>
  <si>
    <t>KG              25-30</t>
  </si>
  <si>
    <t>KG              30-40</t>
  </si>
  <si>
    <t>KG              40-50</t>
  </si>
  <si>
    <t>FINLANDIA</t>
  </si>
  <si>
    <t>il peso tassato sarà il maggiore tra reale è volumetrico .Il rapporto peso</t>
  </si>
  <si>
    <t>volume sarà calcolato nella forma  1mc= 167 kg  (lungh.xlargh.xalt.):6000</t>
  </si>
  <si>
    <t>il lato maggiore non deve superare i 200 cm</t>
  </si>
  <si>
    <t>il doppio della somma dei lati più piccoli ,sommata al più lungo ,non deve superare i 300 cm</t>
  </si>
</sst>
</file>

<file path=xl/styles.xml><?xml version="1.0" encoding="utf-8"?>
<styleSheet xmlns="http://schemas.openxmlformats.org/spreadsheetml/2006/main">
  <numFmts count="1">
    <numFmt numFmtId="164" formatCode="&quot;€&quot;\ #,##0.00;[Red]&quot;€&quot;\ 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/>
    <xf numFmtId="10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6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0" fillId="0" borderId="0" xfId="0"/>
    <xf numFmtId="0" fontId="1" fillId="0" borderId="16" xfId="0" applyFont="1" applyBorder="1"/>
    <xf numFmtId="0" fontId="1" fillId="0" borderId="17" xfId="0" applyFont="1" applyBorder="1"/>
    <xf numFmtId="0" fontId="1" fillId="0" borderId="14" xfId="0" applyFont="1" applyBorder="1"/>
    <xf numFmtId="0" fontId="1" fillId="0" borderId="15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57151</xdr:rowOff>
    </xdr:from>
    <xdr:ext cx="2971800" cy="876300"/>
    <xdr:sp macro="" textlink="">
      <xdr:nvSpPr>
        <xdr:cNvPr id="2" name="CasellaDiTesto 1"/>
        <xdr:cNvSpPr txBox="1"/>
      </xdr:nvSpPr>
      <xdr:spPr>
        <a:xfrm>
          <a:off x="28575" y="57151"/>
          <a:ext cx="2971800" cy="876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it-IT" sz="1100" b="1">
              <a:solidFill>
                <a:schemeClr val="tx2"/>
              </a:solidFill>
            </a:rPr>
            <a:t>E.R.A.N   POSTAEXPRESS   S.N.C</a:t>
          </a:r>
        </a:p>
        <a:p>
          <a:r>
            <a:rPr lang="it-IT" sz="1100" b="1">
              <a:solidFill>
                <a:schemeClr val="tx2"/>
              </a:solidFill>
            </a:rPr>
            <a:t>VIA RISMONDO</a:t>
          </a:r>
          <a:r>
            <a:rPr lang="it-IT" sz="1100" b="1" baseline="0">
              <a:solidFill>
                <a:schemeClr val="tx2"/>
              </a:solidFill>
            </a:rPr>
            <a:t> 18  10127 TORINO</a:t>
          </a:r>
        </a:p>
        <a:p>
          <a:r>
            <a:rPr lang="it-IT" sz="1100" b="1" baseline="0">
              <a:solidFill>
                <a:schemeClr val="tx2"/>
              </a:solidFill>
            </a:rPr>
            <a:t>TELF. 0116825405   FAX.0116822590</a:t>
          </a:r>
        </a:p>
        <a:p>
          <a:r>
            <a:rPr lang="it-IT" sz="1100" b="1" baseline="0">
              <a:solidFill>
                <a:schemeClr val="tx2"/>
              </a:solidFill>
            </a:rPr>
            <a:t>E-MAIL  : torino.ag1@postaexpress.it</a:t>
          </a:r>
          <a:endParaRPr lang="it-IT" sz="1100" b="1">
            <a:solidFill>
              <a:schemeClr val="tx2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57"/>
  <sheetViews>
    <sheetView tabSelected="1" topLeftCell="A20" workbookViewId="0">
      <selection activeCell="K46" sqref="K46"/>
    </sheetView>
  </sheetViews>
  <sheetFormatPr defaultRowHeight="15"/>
  <cols>
    <col min="2" max="2" width="15.140625" customWidth="1"/>
    <col min="3" max="10" width="7.85546875" customWidth="1"/>
  </cols>
  <sheetData>
    <row r="2" spans="1:15">
      <c r="D2" s="7"/>
    </row>
    <row r="6" spans="1:15" ht="15.75" thickBot="1"/>
    <row r="7" spans="1:15" s="6" customFormat="1" ht="16.5" thickTop="1" thickBot="1">
      <c r="A7" s="21" t="s">
        <v>0</v>
      </c>
      <c r="B7" s="22"/>
      <c r="C7" s="22"/>
      <c r="D7" s="22"/>
      <c r="E7" s="23"/>
    </row>
    <row r="8" spans="1:15" ht="15.75" thickTop="1">
      <c r="A8" s="8"/>
      <c r="B8" s="8"/>
      <c r="C8" s="8"/>
      <c r="D8" s="8"/>
      <c r="E8" s="8"/>
      <c r="F8" s="8"/>
      <c r="G8" s="8"/>
      <c r="H8" s="8"/>
      <c r="I8" s="8"/>
      <c r="J8" s="8"/>
    </row>
    <row r="9" spans="1:15" ht="15.75" thickBot="1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5" ht="32.25" customHeight="1" thickBot="1">
      <c r="A10" s="24" t="s">
        <v>1</v>
      </c>
      <c r="B10" s="25"/>
      <c r="C10" s="9" t="s">
        <v>37</v>
      </c>
      <c r="D10" s="9" t="s">
        <v>38</v>
      </c>
      <c r="E10" s="9" t="s">
        <v>39</v>
      </c>
      <c r="F10" s="9" t="s">
        <v>40</v>
      </c>
      <c r="G10" s="9" t="s">
        <v>41</v>
      </c>
      <c r="H10" s="9" t="s">
        <v>42</v>
      </c>
      <c r="I10" s="9" t="s">
        <v>43</v>
      </c>
      <c r="J10" s="10" t="s">
        <v>44</v>
      </c>
      <c r="K10" s="1"/>
    </row>
    <row r="11" spans="1:15">
      <c r="A11" s="29" t="s">
        <v>2</v>
      </c>
      <c r="B11" s="30"/>
      <c r="C11" s="11">
        <v>20.3</v>
      </c>
      <c r="D11" s="11">
        <v>22.75</v>
      </c>
      <c r="E11" s="11">
        <v>25.55</v>
      </c>
      <c r="F11" s="11">
        <v>28</v>
      </c>
      <c r="G11" s="11">
        <v>30.800000000000004</v>
      </c>
      <c r="H11" s="11">
        <v>38.5</v>
      </c>
      <c r="I11" s="11">
        <v>33.25</v>
      </c>
      <c r="J11" s="12">
        <v>43.75</v>
      </c>
      <c r="M11" s="4"/>
    </row>
    <row r="12" spans="1:15">
      <c r="A12" s="31" t="s">
        <v>3</v>
      </c>
      <c r="B12" s="32"/>
      <c r="C12" s="13">
        <v>20.650000000000002</v>
      </c>
      <c r="D12" s="13">
        <v>22.75</v>
      </c>
      <c r="E12" s="13">
        <v>25.2</v>
      </c>
      <c r="F12" s="13">
        <v>28</v>
      </c>
      <c r="G12" s="13">
        <v>30.275000000000002</v>
      </c>
      <c r="H12" s="13">
        <v>37.449999999999996</v>
      </c>
      <c r="I12" s="13">
        <v>32.725000000000001</v>
      </c>
      <c r="J12" s="14">
        <v>42</v>
      </c>
      <c r="N12" s="5"/>
      <c r="O12" s="5"/>
    </row>
    <row r="13" spans="1:15">
      <c r="A13" s="31" t="s">
        <v>4</v>
      </c>
      <c r="B13" s="32"/>
      <c r="C13" s="13">
        <v>42.875</v>
      </c>
      <c r="D13" s="13">
        <v>49.875</v>
      </c>
      <c r="E13" s="13">
        <v>56.875</v>
      </c>
      <c r="F13" s="13">
        <v>63.875</v>
      </c>
      <c r="G13" s="13">
        <v>70.875</v>
      </c>
      <c r="H13" s="13">
        <v>91</v>
      </c>
      <c r="I13" s="13">
        <v>77.875</v>
      </c>
      <c r="J13" s="14">
        <v>105</v>
      </c>
      <c r="N13" s="5"/>
      <c r="O13" s="5"/>
    </row>
    <row r="14" spans="1:15">
      <c r="A14" s="19" t="s">
        <v>5</v>
      </c>
      <c r="B14" s="20"/>
      <c r="C14" s="13">
        <v>101.5</v>
      </c>
      <c r="D14" s="13">
        <v>185.9375</v>
      </c>
      <c r="E14" s="13">
        <v>196</v>
      </c>
      <c r="F14" s="13">
        <v>244.125</v>
      </c>
      <c r="G14" s="13">
        <v>291.375</v>
      </c>
      <c r="H14" s="13">
        <v>434</v>
      </c>
      <c r="I14" s="13">
        <v>338.625</v>
      </c>
      <c r="J14" s="14">
        <v>528.5</v>
      </c>
      <c r="N14" s="5"/>
      <c r="O14" s="5"/>
    </row>
    <row r="15" spans="1:15">
      <c r="A15" s="19" t="s">
        <v>6</v>
      </c>
      <c r="B15" s="20"/>
      <c r="C15" s="13">
        <v>27.125</v>
      </c>
      <c r="D15" s="13">
        <v>29.75</v>
      </c>
      <c r="E15" s="13">
        <v>31.5</v>
      </c>
      <c r="F15" s="13">
        <v>34.300000000000004</v>
      </c>
      <c r="G15" s="13">
        <v>36.75</v>
      </c>
      <c r="H15" s="13">
        <v>43.75</v>
      </c>
      <c r="I15" s="13">
        <v>39.199999999999996</v>
      </c>
      <c r="J15" s="14">
        <v>49</v>
      </c>
      <c r="N15" s="5"/>
      <c r="O15" s="5"/>
    </row>
    <row r="16" spans="1:15">
      <c r="A16" s="19" t="s">
        <v>7</v>
      </c>
      <c r="B16" s="20"/>
      <c r="C16" s="13">
        <v>45.5</v>
      </c>
      <c r="D16" s="13">
        <v>51.975000000000001</v>
      </c>
      <c r="E16" s="13">
        <v>58.800000000000004</v>
      </c>
      <c r="F16" s="13">
        <v>65.975000000000009</v>
      </c>
      <c r="G16" s="13">
        <v>72.625</v>
      </c>
      <c r="H16" s="13">
        <v>93.625</v>
      </c>
      <c r="I16" s="13">
        <v>79.625</v>
      </c>
      <c r="J16" s="14">
        <v>107.625</v>
      </c>
      <c r="N16" s="5"/>
      <c r="O16" s="5"/>
    </row>
    <row r="17" spans="1:15">
      <c r="A17" s="19" t="s">
        <v>45</v>
      </c>
      <c r="B17" s="20"/>
      <c r="C17" s="13">
        <v>63.524999999999991</v>
      </c>
      <c r="D17" s="13">
        <v>68.25</v>
      </c>
      <c r="E17" s="13">
        <v>73.5</v>
      </c>
      <c r="F17" s="13">
        <v>78.75</v>
      </c>
      <c r="G17" s="13">
        <v>84</v>
      </c>
      <c r="H17" s="13">
        <v>98</v>
      </c>
      <c r="I17" s="13">
        <v>89.25</v>
      </c>
      <c r="J17" s="14">
        <v>109.55</v>
      </c>
      <c r="N17" s="5"/>
      <c r="O17" s="5"/>
    </row>
    <row r="18" spans="1:15">
      <c r="A18" s="19" t="s">
        <v>8</v>
      </c>
      <c r="B18" s="20"/>
      <c r="C18" s="13">
        <v>30.449999999999996</v>
      </c>
      <c r="D18" s="13">
        <v>33.25</v>
      </c>
      <c r="E18" s="13">
        <v>35.699999999999996</v>
      </c>
      <c r="F18" s="13">
        <v>38.5</v>
      </c>
      <c r="G18" s="13">
        <v>40.949999999999996</v>
      </c>
      <c r="H18" s="13">
        <v>49</v>
      </c>
      <c r="I18" s="13">
        <v>43.75</v>
      </c>
      <c r="J18" s="14">
        <v>54.25</v>
      </c>
      <c r="N18" s="5"/>
      <c r="O18" s="5"/>
    </row>
    <row r="19" spans="1:15">
      <c r="A19" s="19" t="s">
        <v>9</v>
      </c>
      <c r="B19" s="20"/>
      <c r="C19" s="13">
        <v>126.875</v>
      </c>
      <c r="D19" s="13">
        <v>136.5</v>
      </c>
      <c r="E19" s="13">
        <v>146.125</v>
      </c>
      <c r="F19" s="13">
        <v>155.75</v>
      </c>
      <c r="G19" s="13">
        <v>165.20000000000002</v>
      </c>
      <c r="H19" s="13">
        <v>193.9</v>
      </c>
      <c r="I19" s="13">
        <v>174.65</v>
      </c>
      <c r="J19" s="14">
        <v>212.97499999999999</v>
      </c>
      <c r="N19" s="5"/>
      <c r="O19" s="5"/>
    </row>
    <row r="20" spans="1:15">
      <c r="A20" s="19" t="s">
        <v>10</v>
      </c>
      <c r="B20" s="20"/>
      <c r="C20" s="13">
        <v>21</v>
      </c>
      <c r="D20" s="13">
        <v>24.5</v>
      </c>
      <c r="E20" s="13">
        <v>28</v>
      </c>
      <c r="F20" s="13">
        <v>31.150000000000002</v>
      </c>
      <c r="G20" s="13">
        <v>34.300000000000004</v>
      </c>
      <c r="H20" s="13">
        <v>43.75</v>
      </c>
      <c r="I20" s="13">
        <v>37.449999999999996</v>
      </c>
      <c r="J20" s="14">
        <v>50.4</v>
      </c>
      <c r="N20" s="5"/>
      <c r="O20" s="5"/>
    </row>
    <row r="21" spans="1:15">
      <c r="A21" s="19" t="s">
        <v>11</v>
      </c>
      <c r="B21" s="20"/>
      <c r="C21" s="13">
        <v>56.875</v>
      </c>
      <c r="D21" s="13">
        <v>82.774999999999991</v>
      </c>
      <c r="E21" s="13">
        <v>108.5</v>
      </c>
      <c r="F21" s="13">
        <v>134.75</v>
      </c>
      <c r="G21" s="13">
        <v>160.29999999999998</v>
      </c>
      <c r="H21" s="13">
        <v>238</v>
      </c>
      <c r="I21" s="13">
        <v>186.20000000000002</v>
      </c>
      <c r="J21" s="14">
        <v>289.625</v>
      </c>
      <c r="N21" s="5"/>
      <c r="O21" s="5"/>
    </row>
    <row r="22" spans="1:15">
      <c r="A22" s="19" t="s">
        <v>12</v>
      </c>
      <c r="B22" s="20"/>
      <c r="C22" s="13">
        <v>157.5</v>
      </c>
      <c r="D22" s="13">
        <v>195.29999999999998</v>
      </c>
      <c r="E22" s="13">
        <v>232.75</v>
      </c>
      <c r="F22" s="13">
        <v>270.2</v>
      </c>
      <c r="G22" s="13">
        <v>307.65000000000003</v>
      </c>
      <c r="H22" s="13">
        <v>420</v>
      </c>
      <c r="I22" s="13">
        <v>344.75</v>
      </c>
      <c r="J22" s="14">
        <v>494.55000000000007</v>
      </c>
      <c r="N22" s="5"/>
      <c r="O22" s="5"/>
    </row>
    <row r="23" spans="1:15">
      <c r="A23" s="19" t="s">
        <v>13</v>
      </c>
      <c r="B23" s="20"/>
      <c r="C23" s="13">
        <v>45.5</v>
      </c>
      <c r="D23" s="13">
        <v>49</v>
      </c>
      <c r="E23" s="13">
        <v>53.199999999999996</v>
      </c>
      <c r="F23" s="13">
        <v>57.225000000000009</v>
      </c>
      <c r="G23" s="13">
        <v>61.25</v>
      </c>
      <c r="H23" s="13">
        <v>72.975000000000009</v>
      </c>
      <c r="I23" s="13">
        <v>64.75</v>
      </c>
      <c r="J23" s="14">
        <v>80.5</v>
      </c>
      <c r="N23" s="5"/>
      <c r="O23" s="5"/>
    </row>
    <row r="24" spans="1:15">
      <c r="A24" s="19" t="s">
        <v>18</v>
      </c>
      <c r="B24" s="20"/>
      <c r="C24" s="13">
        <v>24.5</v>
      </c>
      <c r="D24" s="13">
        <v>27.474999999999998</v>
      </c>
      <c r="E24" s="13">
        <v>30.449999999999996</v>
      </c>
      <c r="F24" s="13">
        <v>33.25</v>
      </c>
      <c r="G24" s="13">
        <v>36.225000000000001</v>
      </c>
      <c r="H24" s="13">
        <v>44.975000000000001</v>
      </c>
      <c r="I24" s="13">
        <v>39.199999999999996</v>
      </c>
      <c r="J24" s="14">
        <v>50.75</v>
      </c>
      <c r="N24" s="5"/>
      <c r="O24" s="5"/>
    </row>
    <row r="25" spans="1:15">
      <c r="A25" s="19" t="s">
        <v>14</v>
      </c>
      <c r="B25" s="20"/>
      <c r="C25" s="13">
        <v>45.5</v>
      </c>
      <c r="D25" s="13">
        <v>51.975000000000001</v>
      </c>
      <c r="E25" s="13">
        <v>64.05</v>
      </c>
      <c r="F25" s="13">
        <v>65.975000000000009</v>
      </c>
      <c r="G25" s="13">
        <v>72.625</v>
      </c>
      <c r="H25" s="13">
        <v>93.625</v>
      </c>
      <c r="I25" s="13">
        <v>79.625</v>
      </c>
      <c r="J25" s="14">
        <v>107.625</v>
      </c>
      <c r="N25" s="5"/>
      <c r="O25" s="5"/>
    </row>
    <row r="26" spans="1:15">
      <c r="A26" s="19" t="s">
        <v>15</v>
      </c>
      <c r="B26" s="20"/>
      <c r="C26" s="13">
        <v>45.5</v>
      </c>
      <c r="D26" s="13">
        <v>51.975000000000001</v>
      </c>
      <c r="E26" s="13">
        <v>58.800000000000004</v>
      </c>
      <c r="F26" s="13">
        <v>65.975000000000009</v>
      </c>
      <c r="G26" s="13">
        <v>72.625</v>
      </c>
      <c r="H26" s="13">
        <v>93.625</v>
      </c>
      <c r="I26" s="13">
        <v>79.625</v>
      </c>
      <c r="J26" s="14">
        <v>107.625</v>
      </c>
      <c r="N26" s="5"/>
      <c r="O26" s="5"/>
    </row>
    <row r="27" spans="1:15">
      <c r="A27" s="19" t="s">
        <v>16</v>
      </c>
      <c r="B27" s="20"/>
      <c r="C27" s="13">
        <v>22.05</v>
      </c>
      <c r="D27" s="13">
        <v>24.5</v>
      </c>
      <c r="E27" s="13">
        <v>26.775000000000002</v>
      </c>
      <c r="F27" s="13">
        <v>29.224999999999998</v>
      </c>
      <c r="G27" s="13">
        <v>31.5</v>
      </c>
      <c r="H27" s="13">
        <v>38.5</v>
      </c>
      <c r="I27" s="13">
        <v>34.125</v>
      </c>
      <c r="J27" s="14">
        <v>43.75</v>
      </c>
      <c r="N27" s="5"/>
      <c r="O27" s="5"/>
    </row>
    <row r="28" spans="1:15">
      <c r="A28" s="19" t="s">
        <v>17</v>
      </c>
      <c r="B28" s="20"/>
      <c r="C28" s="13">
        <v>83.125</v>
      </c>
      <c r="D28" s="13">
        <v>118.125</v>
      </c>
      <c r="E28" s="13">
        <v>153.125</v>
      </c>
      <c r="F28" s="13">
        <v>189</v>
      </c>
      <c r="G28" s="13">
        <v>224</v>
      </c>
      <c r="H28" s="13">
        <v>329.875</v>
      </c>
      <c r="I28" s="13">
        <v>259</v>
      </c>
      <c r="J28" s="14">
        <v>400.75</v>
      </c>
      <c r="N28" s="5"/>
      <c r="O28" s="5"/>
    </row>
    <row r="29" spans="1:15">
      <c r="A29" s="19" t="s">
        <v>19</v>
      </c>
      <c r="B29" s="20"/>
      <c r="C29" s="13">
        <v>83.125</v>
      </c>
      <c r="D29" s="13">
        <v>53.550000000000004</v>
      </c>
      <c r="E29" s="13">
        <v>56</v>
      </c>
      <c r="F29" s="13">
        <v>59.149999999999991</v>
      </c>
      <c r="G29" s="13">
        <v>61.774999999999991</v>
      </c>
      <c r="H29" s="13">
        <v>70</v>
      </c>
      <c r="I29" s="13">
        <v>64.75</v>
      </c>
      <c r="J29" s="14">
        <v>75.600000000000009</v>
      </c>
      <c r="N29" s="5"/>
      <c r="O29" s="5"/>
    </row>
    <row r="30" spans="1:15">
      <c r="A30" s="19" t="s">
        <v>20</v>
      </c>
      <c r="B30" s="20"/>
      <c r="C30" s="13">
        <v>22.75</v>
      </c>
      <c r="D30" s="13">
        <v>25.2</v>
      </c>
      <c r="E30" s="13">
        <v>27.650000000000002</v>
      </c>
      <c r="F30" s="13">
        <v>29.75</v>
      </c>
      <c r="G30" s="13">
        <v>32.550000000000004</v>
      </c>
      <c r="H30" s="13">
        <v>39.725000000000001</v>
      </c>
      <c r="I30" s="13">
        <v>35</v>
      </c>
      <c r="J30" s="14">
        <v>44.625</v>
      </c>
      <c r="N30" s="5"/>
      <c r="O30" s="5"/>
    </row>
    <row r="31" spans="1:15">
      <c r="A31" s="19" t="s">
        <v>21</v>
      </c>
      <c r="B31" s="20"/>
      <c r="C31" s="13">
        <v>32.375</v>
      </c>
      <c r="D31" s="13">
        <v>35</v>
      </c>
      <c r="E31" s="13">
        <v>38.5</v>
      </c>
      <c r="F31" s="13">
        <v>41.300000000000004</v>
      </c>
      <c r="G31" s="13">
        <v>43.75</v>
      </c>
      <c r="H31" s="13">
        <v>52.5</v>
      </c>
      <c r="I31" s="13">
        <v>47.25</v>
      </c>
      <c r="J31" s="14">
        <v>58.800000000000004</v>
      </c>
      <c r="N31" s="5"/>
      <c r="O31" s="5"/>
    </row>
    <row r="32" spans="1:15">
      <c r="A32" s="19" t="s">
        <v>22</v>
      </c>
      <c r="B32" s="20"/>
      <c r="C32" s="13">
        <v>39.199999999999996</v>
      </c>
      <c r="D32" s="13">
        <v>43.75</v>
      </c>
      <c r="E32" s="13">
        <v>48.65</v>
      </c>
      <c r="F32" s="13">
        <v>53.375</v>
      </c>
      <c r="G32" s="13">
        <v>57.75</v>
      </c>
      <c r="H32" s="13">
        <v>72.274999999999991</v>
      </c>
      <c r="I32" s="13">
        <v>63</v>
      </c>
      <c r="J32" s="14">
        <v>81.725000000000009</v>
      </c>
      <c r="N32" s="5"/>
      <c r="O32" s="5"/>
    </row>
    <row r="33" spans="1:15">
      <c r="A33" s="19" t="s">
        <v>23</v>
      </c>
      <c r="B33" s="20"/>
      <c r="C33" s="13">
        <v>143.15</v>
      </c>
      <c r="D33" s="13">
        <v>162.75</v>
      </c>
      <c r="E33" s="13">
        <v>182.52500000000001</v>
      </c>
      <c r="F33" s="13">
        <v>202.125</v>
      </c>
      <c r="G33" s="13">
        <v>221.9</v>
      </c>
      <c r="H33" s="13">
        <v>280.875</v>
      </c>
      <c r="I33" s="13">
        <v>241.5</v>
      </c>
      <c r="J33" s="14">
        <v>320.25</v>
      </c>
      <c r="N33" s="5"/>
      <c r="O33" s="5"/>
    </row>
    <row r="34" spans="1:15">
      <c r="A34" s="19" t="s">
        <v>24</v>
      </c>
      <c r="B34" s="20"/>
      <c r="C34" s="13">
        <v>32.9</v>
      </c>
      <c r="D34" s="13">
        <v>35.875</v>
      </c>
      <c r="E34" s="13">
        <v>38.5</v>
      </c>
      <c r="F34" s="13">
        <v>41.65</v>
      </c>
      <c r="G34" s="13">
        <v>44.625</v>
      </c>
      <c r="H34" s="13">
        <v>53.375</v>
      </c>
      <c r="I34" s="13">
        <v>47.25</v>
      </c>
      <c r="J34" s="14">
        <v>59.149999999999991</v>
      </c>
      <c r="N34" s="5"/>
      <c r="O34" s="5"/>
    </row>
    <row r="35" spans="1:15">
      <c r="A35" s="19" t="s">
        <v>25</v>
      </c>
      <c r="B35" s="20"/>
      <c r="C35" s="13">
        <v>44.800000000000004</v>
      </c>
      <c r="D35" s="13">
        <v>51.274999999999999</v>
      </c>
      <c r="E35" s="13">
        <v>57.75</v>
      </c>
      <c r="F35" s="13">
        <v>64.399999999999991</v>
      </c>
      <c r="G35" s="13">
        <v>71.05</v>
      </c>
      <c r="H35" s="13">
        <v>90.649999999999991</v>
      </c>
      <c r="I35" s="13">
        <v>77.524999999999991</v>
      </c>
      <c r="J35" s="14">
        <v>103.25</v>
      </c>
      <c r="N35" s="5"/>
      <c r="O35" s="5"/>
    </row>
    <row r="36" spans="1:15">
      <c r="A36" s="19" t="s">
        <v>26</v>
      </c>
      <c r="B36" s="20"/>
      <c r="C36" s="13">
        <v>42.875</v>
      </c>
      <c r="D36" s="13">
        <v>49.875</v>
      </c>
      <c r="E36" s="13">
        <v>56.875</v>
      </c>
      <c r="F36" s="13">
        <v>63.875</v>
      </c>
      <c r="G36" s="13">
        <v>70.875</v>
      </c>
      <c r="H36" s="13">
        <v>91</v>
      </c>
      <c r="I36" s="13">
        <v>77</v>
      </c>
      <c r="J36" s="14">
        <v>105</v>
      </c>
      <c r="N36" s="5"/>
      <c r="O36" s="5"/>
    </row>
    <row r="37" spans="1:15">
      <c r="A37" s="19" t="s">
        <v>27</v>
      </c>
      <c r="B37" s="20"/>
      <c r="C37" s="13">
        <v>26.775000000000002</v>
      </c>
      <c r="D37" s="13">
        <v>29.75</v>
      </c>
      <c r="E37" s="13">
        <v>33.25</v>
      </c>
      <c r="F37" s="13">
        <v>36.75</v>
      </c>
      <c r="G37" s="13">
        <v>40.25</v>
      </c>
      <c r="H37" s="13">
        <v>50.75</v>
      </c>
      <c r="I37" s="13">
        <v>43.75</v>
      </c>
      <c r="J37" s="14">
        <v>57.75</v>
      </c>
      <c r="N37" s="5"/>
      <c r="O37" s="5"/>
    </row>
    <row r="38" spans="1:15">
      <c r="A38" s="19" t="s">
        <v>28</v>
      </c>
      <c r="B38" s="20"/>
      <c r="C38" s="13">
        <v>35</v>
      </c>
      <c r="D38" s="13">
        <v>37.625</v>
      </c>
      <c r="E38" s="13">
        <v>42</v>
      </c>
      <c r="F38" s="13">
        <v>46.199999999999996</v>
      </c>
      <c r="G38" s="13">
        <v>50.4</v>
      </c>
      <c r="H38" s="13">
        <v>63</v>
      </c>
      <c r="I38" s="13">
        <v>54.6</v>
      </c>
      <c r="J38" s="14">
        <v>71.75</v>
      </c>
      <c r="N38" s="5"/>
      <c r="O38" s="5"/>
    </row>
    <row r="39" spans="1:15">
      <c r="A39" s="19" t="s">
        <v>29</v>
      </c>
      <c r="B39" s="20"/>
      <c r="C39" s="13">
        <v>99.225000000000009</v>
      </c>
      <c r="D39" s="13">
        <v>113.22500000000001</v>
      </c>
      <c r="E39" s="13">
        <v>127.39999999999999</v>
      </c>
      <c r="F39" s="13">
        <v>140</v>
      </c>
      <c r="G39" s="13">
        <v>155.4</v>
      </c>
      <c r="H39" s="13">
        <v>197.75</v>
      </c>
      <c r="I39" s="13">
        <v>169.4</v>
      </c>
      <c r="J39" s="14">
        <v>225.75</v>
      </c>
      <c r="N39" s="5"/>
      <c r="O39" s="5"/>
    </row>
    <row r="40" spans="1:15">
      <c r="A40" s="19" t="s">
        <v>30</v>
      </c>
      <c r="B40" s="20"/>
      <c r="C40" s="13">
        <v>161</v>
      </c>
      <c r="D40" s="13">
        <v>185.5</v>
      </c>
      <c r="E40" s="13">
        <v>211.75</v>
      </c>
      <c r="F40" s="13">
        <v>236.25</v>
      </c>
      <c r="G40" s="13">
        <v>261.45</v>
      </c>
      <c r="H40" s="13">
        <v>337.75</v>
      </c>
      <c r="I40" s="13">
        <v>287</v>
      </c>
      <c r="J40" s="14">
        <v>387.45</v>
      </c>
      <c r="N40" s="5"/>
      <c r="O40" s="5"/>
    </row>
    <row r="41" spans="1:15">
      <c r="A41" s="19" t="s">
        <v>31</v>
      </c>
      <c r="B41" s="20"/>
      <c r="C41" s="13">
        <v>40.25</v>
      </c>
      <c r="D41" s="13">
        <v>43.4</v>
      </c>
      <c r="E41" s="13">
        <v>46.199999999999996</v>
      </c>
      <c r="F41" s="13">
        <v>49</v>
      </c>
      <c r="G41" s="13">
        <v>52.15</v>
      </c>
      <c r="H41" s="13">
        <v>61.25</v>
      </c>
      <c r="I41" s="13">
        <v>55.125</v>
      </c>
      <c r="J41" s="14">
        <v>67.024999999999991</v>
      </c>
      <c r="N41" s="5"/>
      <c r="O41" s="5"/>
    </row>
    <row r="42" spans="1:15">
      <c r="A42" s="19" t="s">
        <v>32</v>
      </c>
      <c r="B42" s="20"/>
      <c r="C42" s="13">
        <v>25.025000000000002</v>
      </c>
      <c r="D42" s="13">
        <v>28.525000000000002</v>
      </c>
      <c r="E42" s="13">
        <v>31.5</v>
      </c>
      <c r="F42" s="13">
        <v>35</v>
      </c>
      <c r="G42" s="13">
        <v>38.5</v>
      </c>
      <c r="H42" s="13">
        <v>49</v>
      </c>
      <c r="I42" s="13">
        <v>42</v>
      </c>
      <c r="J42" s="14">
        <v>56</v>
      </c>
      <c r="N42" s="5"/>
      <c r="O42" s="5"/>
    </row>
    <row r="43" spans="1:15" ht="15.75" customHeight="1">
      <c r="A43" s="19" t="s">
        <v>33</v>
      </c>
      <c r="B43" s="20"/>
      <c r="C43" s="13">
        <v>70</v>
      </c>
      <c r="D43" s="13">
        <v>73.5</v>
      </c>
      <c r="E43" s="13">
        <v>87.5</v>
      </c>
      <c r="F43" s="13">
        <v>89.25</v>
      </c>
      <c r="G43" s="13">
        <v>105</v>
      </c>
      <c r="H43" s="13">
        <v>136.5</v>
      </c>
      <c r="I43" s="13">
        <v>120.75</v>
      </c>
      <c r="J43" s="14">
        <v>152.25</v>
      </c>
      <c r="N43" s="5"/>
      <c r="O43" s="5"/>
    </row>
    <row r="44" spans="1:15">
      <c r="A44" s="17" t="s">
        <v>34</v>
      </c>
      <c r="B44" s="18"/>
      <c r="C44" s="13">
        <v>31.5</v>
      </c>
      <c r="D44" s="13">
        <v>36.75</v>
      </c>
      <c r="E44" s="13">
        <v>41.300000000000004</v>
      </c>
      <c r="F44" s="13">
        <v>45.5</v>
      </c>
      <c r="G44" s="13">
        <v>49.699999999999996</v>
      </c>
      <c r="H44" s="13">
        <v>62.300000000000004</v>
      </c>
      <c r="I44" s="13">
        <v>53.9</v>
      </c>
      <c r="J44" s="14">
        <v>70.875</v>
      </c>
      <c r="N44" s="5"/>
      <c r="O44" s="5"/>
    </row>
    <row r="45" spans="1:15">
      <c r="A45" s="17" t="s">
        <v>35</v>
      </c>
      <c r="B45" s="18"/>
      <c r="C45" s="13">
        <v>29.400000000000002</v>
      </c>
      <c r="D45" s="13">
        <v>32.375</v>
      </c>
      <c r="E45" s="13">
        <v>35</v>
      </c>
      <c r="F45" s="13">
        <v>38.15</v>
      </c>
      <c r="G45" s="13">
        <v>41.125</v>
      </c>
      <c r="H45" s="13">
        <v>49.875</v>
      </c>
      <c r="I45" s="13">
        <v>53.75</v>
      </c>
      <c r="J45" s="14">
        <v>65.650000000000006</v>
      </c>
      <c r="N45" s="5"/>
      <c r="O45" s="5"/>
    </row>
    <row r="46" spans="1:15" ht="30" customHeight="1" thickBot="1">
      <c r="A46" s="26" t="s">
        <v>36</v>
      </c>
      <c r="B46" s="27"/>
      <c r="C46" s="15">
        <v>80.5</v>
      </c>
      <c r="D46" s="15">
        <v>84.524999999999991</v>
      </c>
      <c r="E46" s="15">
        <v>89.25</v>
      </c>
      <c r="F46" s="15">
        <v>93.45</v>
      </c>
      <c r="G46" s="15">
        <v>98</v>
      </c>
      <c r="H46" s="15">
        <v>110.95</v>
      </c>
      <c r="I46" s="15">
        <v>122.2</v>
      </c>
      <c r="J46" s="16">
        <v>139.875</v>
      </c>
      <c r="N46" s="5"/>
      <c r="O46" s="5"/>
    </row>
    <row r="47" spans="1:15">
      <c r="A47" s="28"/>
      <c r="B47" s="28"/>
      <c r="N47" s="5"/>
      <c r="O47" s="5"/>
    </row>
    <row r="48" spans="1:15">
      <c r="A48" s="8" t="s">
        <v>46</v>
      </c>
      <c r="B48" s="8"/>
      <c r="C48" s="8"/>
      <c r="D48" s="8"/>
      <c r="E48" s="8"/>
      <c r="F48" s="8"/>
      <c r="G48" s="8"/>
      <c r="H48" s="8"/>
    </row>
    <row r="49" spans="1:10">
      <c r="A49" s="8" t="s">
        <v>47</v>
      </c>
      <c r="B49" s="8"/>
      <c r="C49" s="8"/>
      <c r="D49" s="8"/>
      <c r="E49" s="8"/>
      <c r="F49" s="8"/>
      <c r="G49" s="8"/>
      <c r="H49" s="8"/>
    </row>
    <row r="50" spans="1:10">
      <c r="A50" s="8" t="s">
        <v>46</v>
      </c>
      <c r="B50" s="8"/>
      <c r="C50" s="8"/>
      <c r="D50" s="8"/>
      <c r="E50" s="8"/>
      <c r="F50" s="8"/>
      <c r="G50" s="8"/>
      <c r="H50" s="8"/>
    </row>
    <row r="51" spans="1:10">
      <c r="A51" s="8" t="s">
        <v>47</v>
      </c>
      <c r="B51" s="8"/>
      <c r="C51" s="8"/>
      <c r="D51" s="8"/>
      <c r="E51" s="8"/>
      <c r="F51" s="8"/>
      <c r="G51" s="8"/>
      <c r="H51" s="8"/>
    </row>
    <row r="52" spans="1:10">
      <c r="A52" s="8" t="s">
        <v>48</v>
      </c>
      <c r="B52" s="8"/>
      <c r="C52" s="8"/>
      <c r="D52" s="8"/>
      <c r="E52" s="8"/>
      <c r="F52" s="8"/>
      <c r="G52" s="8"/>
      <c r="H52" s="8"/>
      <c r="I52" s="8"/>
      <c r="J52" s="8"/>
    </row>
    <row r="53" spans="1:10">
      <c r="A53" s="8" t="s">
        <v>49</v>
      </c>
      <c r="B53" s="8"/>
      <c r="C53" s="8"/>
      <c r="D53" s="8"/>
      <c r="E53" s="8"/>
      <c r="F53" s="8"/>
      <c r="G53" s="8"/>
      <c r="H53" s="8"/>
      <c r="I53" s="8"/>
      <c r="J53" s="8"/>
    </row>
    <row r="54" spans="1:10">
      <c r="F54" s="6"/>
    </row>
    <row r="55" spans="1:10">
      <c r="F55" s="6"/>
    </row>
    <row r="57" spans="1:10">
      <c r="F57" s="6"/>
    </row>
  </sheetData>
  <mergeCells count="39">
    <mergeCell ref="A30:B30"/>
    <mergeCell ref="A15:B15"/>
    <mergeCell ref="A11:B11"/>
    <mergeCell ref="A12:B12"/>
    <mergeCell ref="A13:B13"/>
    <mergeCell ref="A14:B14"/>
    <mergeCell ref="A24:B24"/>
    <mergeCell ref="A25:B25"/>
    <mergeCell ref="A26:B26"/>
    <mergeCell ref="A28:B28"/>
    <mergeCell ref="A29:B29"/>
    <mergeCell ref="A19:B19"/>
    <mergeCell ref="A20:B20"/>
    <mergeCell ref="A21:B21"/>
    <mergeCell ref="A22:B22"/>
    <mergeCell ref="A23:B23"/>
    <mergeCell ref="A46:B46"/>
    <mergeCell ref="A47:B47"/>
    <mergeCell ref="A40:B40"/>
    <mergeCell ref="A41:B41"/>
    <mergeCell ref="A42:B42"/>
    <mergeCell ref="A43:B43"/>
    <mergeCell ref="A44:B44"/>
    <mergeCell ref="A45:B45"/>
    <mergeCell ref="A34:B34"/>
    <mergeCell ref="A7:E7"/>
    <mergeCell ref="A38:B38"/>
    <mergeCell ref="A39:B39"/>
    <mergeCell ref="A10:B10"/>
    <mergeCell ref="A31:B31"/>
    <mergeCell ref="A32:B32"/>
    <mergeCell ref="A35:B35"/>
    <mergeCell ref="A36:B36"/>
    <mergeCell ref="A37:B37"/>
    <mergeCell ref="A33:B33"/>
    <mergeCell ref="A27:B27"/>
    <mergeCell ref="A16:B16"/>
    <mergeCell ref="A17:B17"/>
    <mergeCell ref="A18:B18"/>
  </mergeCells>
  <pageMargins left="0.7" right="0.7" top="0.22" bottom="0.23" header="0.13" footer="0.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8:AB67"/>
  <sheetViews>
    <sheetView topLeftCell="J1" workbookViewId="0">
      <selection activeCell="AA10" sqref="AA10:AA45"/>
    </sheetView>
  </sheetViews>
  <sheetFormatPr defaultRowHeight="15"/>
  <sheetData>
    <row r="8" spans="5:28">
      <c r="E8" s="2"/>
    </row>
    <row r="10" spans="5:28">
      <c r="F10" s="2"/>
      <c r="L10" s="3">
        <f>SUM(M10*1.75)</f>
        <v>25.55</v>
      </c>
      <c r="M10">
        <v>14.6</v>
      </c>
      <c r="O10" s="3">
        <f>P10*1.75</f>
        <v>28</v>
      </c>
      <c r="P10">
        <v>16</v>
      </c>
      <c r="R10" s="3">
        <f>S10*1.75</f>
        <v>30.800000000000004</v>
      </c>
      <c r="S10">
        <v>17.600000000000001</v>
      </c>
      <c r="U10" s="5">
        <f>V10*1.75</f>
        <v>38.5</v>
      </c>
      <c r="V10">
        <v>22</v>
      </c>
      <c r="X10" s="6">
        <f>Y10*1.75</f>
        <v>33.25</v>
      </c>
      <c r="Y10">
        <v>19</v>
      </c>
      <c r="AA10" s="6">
        <f>AB10*1.75</f>
        <v>43.75</v>
      </c>
      <c r="AB10">
        <v>25</v>
      </c>
    </row>
    <row r="11" spans="5:28">
      <c r="F11" s="2">
        <f>SUM(G11*1.75)</f>
        <v>20.3</v>
      </c>
      <c r="G11" s="2">
        <f>11.6</f>
        <v>11.6</v>
      </c>
      <c r="I11" s="2">
        <f>SUM(J11*1.75)</f>
        <v>22.75</v>
      </c>
      <c r="J11" s="2">
        <f>13</f>
        <v>13</v>
      </c>
      <c r="L11" s="8">
        <f t="shared" ref="L11:L45" si="0">SUM(M11*1.75)</f>
        <v>25.2</v>
      </c>
      <c r="M11">
        <v>14.4</v>
      </c>
      <c r="O11" s="8">
        <f t="shared" ref="O11:O45" si="1">P11*1.75</f>
        <v>28</v>
      </c>
      <c r="P11">
        <v>16</v>
      </c>
      <c r="R11" s="8">
        <f t="shared" ref="R11:R45" si="2">S11*1.75</f>
        <v>30.275000000000002</v>
      </c>
      <c r="S11">
        <v>17.3</v>
      </c>
      <c r="U11" s="8">
        <f t="shared" ref="U11:U45" si="3">V11*1.75</f>
        <v>37.449999999999996</v>
      </c>
      <c r="V11">
        <v>21.4</v>
      </c>
      <c r="X11" s="8">
        <f t="shared" ref="X11:X45" si="4">Y11*1.75</f>
        <v>32.725000000000001</v>
      </c>
      <c r="Y11">
        <v>18.7</v>
      </c>
      <c r="AA11" s="8">
        <f t="shared" ref="AA11:AA45" si="5">AB11*1.75</f>
        <v>42</v>
      </c>
      <c r="AB11">
        <v>24</v>
      </c>
    </row>
    <row r="12" spans="5:28">
      <c r="F12" s="2">
        <f t="shared" ref="F12:F46" si="6">SUM(G12*1.75)</f>
        <v>20.650000000000002</v>
      </c>
      <c r="G12" s="2">
        <f>11.8</f>
        <v>11.8</v>
      </c>
      <c r="I12" s="2">
        <f t="shared" ref="I12:I46" si="7">SUM(J12*1.75)</f>
        <v>22.75</v>
      </c>
      <c r="J12" s="2">
        <f>13</f>
        <v>13</v>
      </c>
      <c r="L12" s="8">
        <f t="shared" si="0"/>
        <v>56.875</v>
      </c>
      <c r="M12">
        <v>32.5</v>
      </c>
      <c r="O12" s="8">
        <f t="shared" si="1"/>
        <v>63.875</v>
      </c>
      <c r="P12">
        <v>36.5</v>
      </c>
      <c r="R12" s="8">
        <f t="shared" si="2"/>
        <v>70.875</v>
      </c>
      <c r="S12">
        <v>40.5</v>
      </c>
      <c r="U12" s="8">
        <f t="shared" si="3"/>
        <v>91</v>
      </c>
      <c r="V12">
        <v>52</v>
      </c>
      <c r="X12" s="8">
        <f t="shared" si="4"/>
        <v>77.875</v>
      </c>
      <c r="Y12">
        <v>44.5</v>
      </c>
      <c r="AA12" s="8">
        <f t="shared" si="5"/>
        <v>105</v>
      </c>
      <c r="AB12">
        <v>60</v>
      </c>
    </row>
    <row r="13" spans="5:28">
      <c r="F13" s="2">
        <f t="shared" si="6"/>
        <v>42.875</v>
      </c>
      <c r="G13" s="2">
        <f>24.5</f>
        <v>24.5</v>
      </c>
      <c r="I13" s="2">
        <f t="shared" si="7"/>
        <v>49.875</v>
      </c>
      <c r="J13" s="2">
        <f>28.5</f>
        <v>28.5</v>
      </c>
      <c r="L13" s="8">
        <f t="shared" si="0"/>
        <v>196</v>
      </c>
      <c r="M13">
        <v>112</v>
      </c>
      <c r="O13" s="8">
        <f t="shared" si="1"/>
        <v>244.125</v>
      </c>
      <c r="P13">
        <v>139.5</v>
      </c>
      <c r="R13" s="8">
        <f t="shared" si="2"/>
        <v>291.375</v>
      </c>
      <c r="S13">
        <v>166.5</v>
      </c>
      <c r="U13" s="8">
        <f t="shared" si="3"/>
        <v>434</v>
      </c>
      <c r="V13">
        <v>248</v>
      </c>
      <c r="X13" s="8">
        <f t="shared" si="4"/>
        <v>338.625</v>
      </c>
      <c r="Y13">
        <v>193.5</v>
      </c>
      <c r="AA13" s="8">
        <f t="shared" si="5"/>
        <v>528.5</v>
      </c>
      <c r="AB13">
        <v>302</v>
      </c>
    </row>
    <row r="14" spans="5:28">
      <c r="F14" s="2">
        <f t="shared" si="6"/>
        <v>101.5</v>
      </c>
      <c r="G14" s="2">
        <f>58</f>
        <v>58</v>
      </c>
      <c r="I14" s="2">
        <f t="shared" si="7"/>
        <v>185.9375</v>
      </c>
      <c r="J14" s="2">
        <f>85*1.25</f>
        <v>106.25</v>
      </c>
      <c r="L14" s="8">
        <f t="shared" si="0"/>
        <v>31.5</v>
      </c>
      <c r="M14">
        <v>18</v>
      </c>
      <c r="O14" s="8">
        <f t="shared" si="1"/>
        <v>34.300000000000004</v>
      </c>
      <c r="P14">
        <v>19.600000000000001</v>
      </c>
      <c r="R14" s="8">
        <f t="shared" si="2"/>
        <v>36.75</v>
      </c>
      <c r="S14">
        <v>21</v>
      </c>
      <c r="U14" s="8">
        <f t="shared" si="3"/>
        <v>43.75</v>
      </c>
      <c r="V14">
        <v>25</v>
      </c>
      <c r="X14" s="8">
        <f t="shared" si="4"/>
        <v>39.199999999999996</v>
      </c>
      <c r="Y14">
        <v>22.4</v>
      </c>
      <c r="AA14" s="8">
        <f t="shared" si="5"/>
        <v>49</v>
      </c>
      <c r="AB14">
        <v>28</v>
      </c>
    </row>
    <row r="15" spans="5:28">
      <c r="F15" s="2">
        <f t="shared" si="6"/>
        <v>27.125</v>
      </c>
      <c r="G15" s="2">
        <f>15.5</f>
        <v>15.5</v>
      </c>
      <c r="I15" s="2">
        <f t="shared" si="7"/>
        <v>29.75</v>
      </c>
      <c r="J15" s="2">
        <f>17</f>
        <v>17</v>
      </c>
      <c r="L15" s="8">
        <f t="shared" si="0"/>
        <v>58.800000000000004</v>
      </c>
      <c r="M15">
        <v>33.6</v>
      </c>
      <c r="O15" s="8">
        <f t="shared" si="1"/>
        <v>65.975000000000009</v>
      </c>
      <c r="P15">
        <v>37.700000000000003</v>
      </c>
      <c r="R15" s="8">
        <f t="shared" si="2"/>
        <v>72.625</v>
      </c>
      <c r="S15">
        <v>41.5</v>
      </c>
      <c r="U15" s="8">
        <f t="shared" si="3"/>
        <v>93.625</v>
      </c>
      <c r="V15">
        <v>53.5</v>
      </c>
      <c r="X15" s="8">
        <f t="shared" si="4"/>
        <v>79.625</v>
      </c>
      <c r="Y15">
        <v>45.5</v>
      </c>
      <c r="AA15" s="8">
        <f t="shared" si="5"/>
        <v>107.625</v>
      </c>
      <c r="AB15">
        <v>61.5</v>
      </c>
    </row>
    <row r="16" spans="5:28">
      <c r="F16" s="2">
        <f t="shared" si="6"/>
        <v>45.5</v>
      </c>
      <c r="G16" s="2">
        <f>26</f>
        <v>26</v>
      </c>
      <c r="I16" s="2">
        <f t="shared" si="7"/>
        <v>51.975000000000001</v>
      </c>
      <c r="J16" s="2">
        <f>29.7</f>
        <v>29.7</v>
      </c>
      <c r="L16" s="8">
        <f t="shared" si="0"/>
        <v>73.5</v>
      </c>
      <c r="M16">
        <v>42</v>
      </c>
      <c r="O16" s="8">
        <f t="shared" si="1"/>
        <v>78.75</v>
      </c>
      <c r="P16">
        <v>45</v>
      </c>
      <c r="R16" s="8">
        <f t="shared" si="2"/>
        <v>84</v>
      </c>
      <c r="S16">
        <v>48</v>
      </c>
      <c r="U16" s="8">
        <f t="shared" si="3"/>
        <v>98</v>
      </c>
      <c r="V16">
        <v>56</v>
      </c>
      <c r="X16" s="8">
        <f t="shared" si="4"/>
        <v>89.25</v>
      </c>
      <c r="Y16">
        <v>51</v>
      </c>
      <c r="AA16" s="8">
        <f t="shared" si="5"/>
        <v>109.55</v>
      </c>
      <c r="AB16">
        <v>62.6</v>
      </c>
    </row>
    <row r="17" spans="6:28">
      <c r="F17" s="2">
        <f t="shared" si="6"/>
        <v>63.524999999999991</v>
      </c>
      <c r="G17" s="2">
        <f>36.3</f>
        <v>36.299999999999997</v>
      </c>
      <c r="I17" s="2">
        <f t="shared" si="7"/>
        <v>68.25</v>
      </c>
      <c r="J17" s="2">
        <f>39</f>
        <v>39</v>
      </c>
      <c r="L17" s="8">
        <f t="shared" si="0"/>
        <v>35.699999999999996</v>
      </c>
      <c r="M17">
        <v>20.399999999999999</v>
      </c>
      <c r="O17" s="8">
        <f t="shared" si="1"/>
        <v>38.5</v>
      </c>
      <c r="P17">
        <v>22</v>
      </c>
      <c r="R17" s="8">
        <f t="shared" si="2"/>
        <v>40.949999999999996</v>
      </c>
      <c r="S17">
        <v>23.4</v>
      </c>
      <c r="U17" s="8">
        <f t="shared" si="3"/>
        <v>49</v>
      </c>
      <c r="V17">
        <v>28</v>
      </c>
      <c r="X17" s="8">
        <f t="shared" si="4"/>
        <v>43.75</v>
      </c>
      <c r="Y17">
        <v>25</v>
      </c>
      <c r="AA17" s="8">
        <f t="shared" si="5"/>
        <v>54.25</v>
      </c>
      <c r="AB17">
        <v>31</v>
      </c>
    </row>
    <row r="18" spans="6:28">
      <c r="F18" s="2">
        <f t="shared" si="6"/>
        <v>30.449999999999996</v>
      </c>
      <c r="G18" s="2">
        <f>17.4</f>
        <v>17.399999999999999</v>
      </c>
      <c r="I18" s="2">
        <f t="shared" si="7"/>
        <v>33.25</v>
      </c>
      <c r="J18" s="2">
        <f>19</f>
        <v>19</v>
      </c>
      <c r="L18" s="8">
        <f t="shared" si="0"/>
        <v>146.125</v>
      </c>
      <c r="M18">
        <v>83.5</v>
      </c>
      <c r="O18" s="8">
        <f t="shared" si="1"/>
        <v>155.75</v>
      </c>
      <c r="P18">
        <v>89</v>
      </c>
      <c r="R18" s="8">
        <f t="shared" si="2"/>
        <v>165.20000000000002</v>
      </c>
      <c r="S18">
        <v>94.4</v>
      </c>
      <c r="U18" s="8">
        <f t="shared" si="3"/>
        <v>193.9</v>
      </c>
      <c r="V18">
        <v>110.8</v>
      </c>
      <c r="X18" s="8">
        <f t="shared" si="4"/>
        <v>174.65</v>
      </c>
      <c r="Y18">
        <v>99.8</v>
      </c>
      <c r="AA18" s="8">
        <f t="shared" si="5"/>
        <v>212.97499999999999</v>
      </c>
      <c r="AB18">
        <v>121.7</v>
      </c>
    </row>
    <row r="19" spans="6:28">
      <c r="F19" s="2">
        <f t="shared" si="6"/>
        <v>126.875</v>
      </c>
      <c r="G19" s="2">
        <f>72.5</f>
        <v>72.5</v>
      </c>
      <c r="I19" s="2">
        <f t="shared" si="7"/>
        <v>136.5</v>
      </c>
      <c r="J19" s="2">
        <f>78</f>
        <v>78</v>
      </c>
      <c r="L19" s="8">
        <f t="shared" si="0"/>
        <v>28</v>
      </c>
      <c r="M19">
        <v>16</v>
      </c>
      <c r="O19" s="8">
        <f t="shared" si="1"/>
        <v>31.150000000000002</v>
      </c>
      <c r="P19">
        <v>17.8</v>
      </c>
      <c r="R19" s="8">
        <f t="shared" si="2"/>
        <v>34.300000000000004</v>
      </c>
      <c r="S19">
        <v>19.600000000000001</v>
      </c>
      <c r="U19" s="8">
        <f t="shared" si="3"/>
        <v>43.75</v>
      </c>
      <c r="V19">
        <v>25</v>
      </c>
      <c r="X19" s="8">
        <f t="shared" si="4"/>
        <v>37.449999999999996</v>
      </c>
      <c r="Y19">
        <v>21.4</v>
      </c>
      <c r="AA19" s="8">
        <f t="shared" si="5"/>
        <v>50.4</v>
      </c>
      <c r="AB19">
        <v>28.8</v>
      </c>
    </row>
    <row r="20" spans="6:28">
      <c r="F20" s="2">
        <f t="shared" si="6"/>
        <v>21</v>
      </c>
      <c r="G20" s="2">
        <f>12</f>
        <v>12</v>
      </c>
      <c r="I20" s="2">
        <f t="shared" si="7"/>
        <v>24.5</v>
      </c>
      <c r="J20" s="2">
        <f>14</f>
        <v>14</v>
      </c>
      <c r="L20" s="8">
        <f t="shared" si="0"/>
        <v>108.5</v>
      </c>
      <c r="M20">
        <v>62</v>
      </c>
      <c r="O20" s="8">
        <f t="shared" si="1"/>
        <v>134.75</v>
      </c>
      <c r="P20">
        <v>77</v>
      </c>
      <c r="R20" s="8">
        <f t="shared" si="2"/>
        <v>160.29999999999998</v>
      </c>
      <c r="S20">
        <v>91.6</v>
      </c>
      <c r="U20" s="8">
        <f t="shared" si="3"/>
        <v>238</v>
      </c>
      <c r="V20">
        <v>136</v>
      </c>
      <c r="X20" s="8">
        <f t="shared" si="4"/>
        <v>186.20000000000002</v>
      </c>
      <c r="Y20">
        <v>106.4</v>
      </c>
      <c r="AA20" s="8">
        <f t="shared" si="5"/>
        <v>289.625</v>
      </c>
      <c r="AB20">
        <v>165.5</v>
      </c>
    </row>
    <row r="21" spans="6:28">
      <c r="F21" s="2">
        <f t="shared" si="6"/>
        <v>56.875</v>
      </c>
      <c r="G21" s="2">
        <f>32.5</f>
        <v>32.5</v>
      </c>
      <c r="I21" s="2">
        <f t="shared" si="7"/>
        <v>82.774999999999991</v>
      </c>
      <c r="J21" s="2">
        <f>47.3</f>
        <v>47.3</v>
      </c>
      <c r="L21" s="8">
        <f t="shared" si="0"/>
        <v>232.75</v>
      </c>
      <c r="M21">
        <v>133</v>
      </c>
      <c r="O21" s="8">
        <f t="shared" si="1"/>
        <v>270.2</v>
      </c>
      <c r="P21">
        <v>154.4</v>
      </c>
      <c r="R21" s="8">
        <f t="shared" si="2"/>
        <v>307.65000000000003</v>
      </c>
      <c r="S21">
        <v>175.8</v>
      </c>
      <c r="U21" s="8">
        <f t="shared" si="3"/>
        <v>420</v>
      </c>
      <c r="V21">
        <v>240</v>
      </c>
      <c r="X21" s="8">
        <f t="shared" si="4"/>
        <v>344.75</v>
      </c>
      <c r="Y21">
        <v>197</v>
      </c>
      <c r="AA21" s="8">
        <f t="shared" si="5"/>
        <v>494.55000000000007</v>
      </c>
      <c r="AB21">
        <v>282.60000000000002</v>
      </c>
    </row>
    <row r="22" spans="6:28">
      <c r="F22" s="2">
        <f t="shared" si="6"/>
        <v>157.5</v>
      </c>
      <c r="G22" s="2">
        <f>90</f>
        <v>90</v>
      </c>
      <c r="I22" s="2">
        <f t="shared" si="7"/>
        <v>195.29999999999998</v>
      </c>
      <c r="J22" s="2">
        <f>111.6</f>
        <v>111.6</v>
      </c>
      <c r="L22" s="8">
        <f t="shared" si="0"/>
        <v>53.199999999999996</v>
      </c>
      <c r="M22">
        <v>30.4</v>
      </c>
      <c r="O22" s="8">
        <f t="shared" si="1"/>
        <v>57.225000000000009</v>
      </c>
      <c r="P22">
        <v>32.700000000000003</v>
      </c>
      <c r="R22" s="8">
        <f t="shared" si="2"/>
        <v>61.25</v>
      </c>
      <c r="S22">
        <v>35</v>
      </c>
      <c r="U22" s="8">
        <f t="shared" si="3"/>
        <v>72.975000000000009</v>
      </c>
      <c r="V22">
        <v>41.7</v>
      </c>
      <c r="X22" s="8">
        <f t="shared" si="4"/>
        <v>64.75</v>
      </c>
      <c r="Y22">
        <v>37</v>
      </c>
      <c r="AA22" s="8">
        <f t="shared" si="5"/>
        <v>80.5</v>
      </c>
      <c r="AB22">
        <v>46</v>
      </c>
    </row>
    <row r="23" spans="6:28">
      <c r="F23" s="2">
        <f t="shared" si="6"/>
        <v>45.5</v>
      </c>
      <c r="G23" s="2">
        <f>26</f>
        <v>26</v>
      </c>
      <c r="I23" s="2">
        <f t="shared" si="7"/>
        <v>49</v>
      </c>
      <c r="J23" s="2">
        <f>28</f>
        <v>28</v>
      </c>
      <c r="L23" s="8">
        <f t="shared" si="0"/>
        <v>30.449999999999996</v>
      </c>
      <c r="M23">
        <v>17.399999999999999</v>
      </c>
      <c r="O23" s="8">
        <f t="shared" si="1"/>
        <v>33.25</v>
      </c>
      <c r="P23">
        <v>19</v>
      </c>
      <c r="R23" s="8">
        <f t="shared" si="2"/>
        <v>36.225000000000001</v>
      </c>
      <c r="S23">
        <v>20.7</v>
      </c>
      <c r="U23" s="8">
        <f t="shared" si="3"/>
        <v>44.975000000000001</v>
      </c>
      <c r="V23">
        <v>25.7</v>
      </c>
      <c r="X23" s="8">
        <f t="shared" si="4"/>
        <v>39.199999999999996</v>
      </c>
      <c r="Y23">
        <v>22.4</v>
      </c>
      <c r="AA23" s="8">
        <f t="shared" si="5"/>
        <v>50.75</v>
      </c>
      <c r="AB23">
        <v>29</v>
      </c>
    </row>
    <row r="24" spans="6:28">
      <c r="F24" s="2">
        <f t="shared" si="6"/>
        <v>24.5</v>
      </c>
      <c r="G24" s="2">
        <f>14</f>
        <v>14</v>
      </c>
      <c r="I24" s="2">
        <f t="shared" si="7"/>
        <v>27.474999999999998</v>
      </c>
      <c r="J24" s="2">
        <f>15.7</f>
        <v>15.7</v>
      </c>
      <c r="L24" s="8">
        <f t="shared" si="0"/>
        <v>64.05</v>
      </c>
      <c r="M24">
        <v>36.6</v>
      </c>
      <c r="O24" s="8">
        <f t="shared" si="1"/>
        <v>65.975000000000009</v>
      </c>
      <c r="P24">
        <v>37.700000000000003</v>
      </c>
      <c r="R24" s="8">
        <f t="shared" si="2"/>
        <v>72.625</v>
      </c>
      <c r="S24">
        <v>41.5</v>
      </c>
      <c r="U24" s="8">
        <f t="shared" si="3"/>
        <v>93.625</v>
      </c>
      <c r="V24">
        <v>53.5</v>
      </c>
      <c r="X24" s="8">
        <f t="shared" si="4"/>
        <v>79.625</v>
      </c>
      <c r="Y24">
        <v>45.5</v>
      </c>
      <c r="AA24" s="8">
        <f t="shared" si="5"/>
        <v>107.625</v>
      </c>
      <c r="AB24">
        <v>61.5</v>
      </c>
    </row>
    <row r="25" spans="6:28">
      <c r="F25" s="2">
        <f t="shared" si="6"/>
        <v>45.5</v>
      </c>
      <c r="G25" s="2">
        <f>26</f>
        <v>26</v>
      </c>
      <c r="I25" s="2">
        <f t="shared" si="7"/>
        <v>51.975000000000001</v>
      </c>
      <c r="J25" s="2">
        <f>29.7</f>
        <v>29.7</v>
      </c>
      <c r="L25" s="8">
        <f t="shared" si="0"/>
        <v>58.800000000000004</v>
      </c>
      <c r="M25">
        <v>33.6</v>
      </c>
      <c r="O25" s="8">
        <f t="shared" si="1"/>
        <v>65.975000000000009</v>
      </c>
      <c r="P25">
        <v>37.700000000000003</v>
      </c>
      <c r="R25" s="8">
        <f t="shared" si="2"/>
        <v>72.625</v>
      </c>
      <c r="S25">
        <v>41.5</v>
      </c>
      <c r="U25" s="8">
        <f t="shared" si="3"/>
        <v>93.625</v>
      </c>
      <c r="V25">
        <v>53.5</v>
      </c>
      <c r="X25" s="8">
        <f t="shared" si="4"/>
        <v>79.625</v>
      </c>
      <c r="Y25">
        <v>45.5</v>
      </c>
      <c r="AA25" s="8">
        <f t="shared" si="5"/>
        <v>107.625</v>
      </c>
      <c r="AB25">
        <v>61.5</v>
      </c>
    </row>
    <row r="26" spans="6:28">
      <c r="F26" s="2">
        <f t="shared" si="6"/>
        <v>45.5</v>
      </c>
      <c r="G26" s="2">
        <f>26</f>
        <v>26</v>
      </c>
      <c r="I26" s="2">
        <f t="shared" si="7"/>
        <v>51.975000000000001</v>
      </c>
      <c r="J26" s="2">
        <f>29.7</f>
        <v>29.7</v>
      </c>
      <c r="L26" s="8">
        <f t="shared" si="0"/>
        <v>26.775000000000002</v>
      </c>
      <c r="M26">
        <v>15.3</v>
      </c>
      <c r="O26" s="8">
        <f t="shared" si="1"/>
        <v>29.224999999999998</v>
      </c>
      <c r="P26">
        <v>16.7</v>
      </c>
      <c r="R26" s="8">
        <f t="shared" si="2"/>
        <v>31.5</v>
      </c>
      <c r="S26">
        <v>18</v>
      </c>
      <c r="U26" s="8">
        <f t="shared" si="3"/>
        <v>38.5</v>
      </c>
      <c r="V26">
        <v>22</v>
      </c>
      <c r="X26" s="8">
        <f t="shared" si="4"/>
        <v>34.125</v>
      </c>
      <c r="Y26">
        <v>19.5</v>
      </c>
      <c r="AA26" s="8">
        <f t="shared" si="5"/>
        <v>43.75</v>
      </c>
      <c r="AB26">
        <v>25</v>
      </c>
    </row>
    <row r="27" spans="6:28">
      <c r="F27" s="2">
        <f t="shared" si="6"/>
        <v>22.05</v>
      </c>
      <c r="G27" s="2">
        <f>12.6</f>
        <v>12.6</v>
      </c>
      <c r="I27" s="2">
        <f t="shared" si="7"/>
        <v>24.5</v>
      </c>
      <c r="J27" s="2">
        <f>14</f>
        <v>14</v>
      </c>
      <c r="L27" s="8">
        <f t="shared" si="0"/>
        <v>153.125</v>
      </c>
      <c r="M27">
        <v>87.5</v>
      </c>
      <c r="O27" s="8">
        <f t="shared" si="1"/>
        <v>189</v>
      </c>
      <c r="P27">
        <v>108</v>
      </c>
      <c r="R27" s="8">
        <f t="shared" si="2"/>
        <v>224</v>
      </c>
      <c r="S27">
        <v>128</v>
      </c>
      <c r="U27" s="8">
        <f t="shared" si="3"/>
        <v>329.875</v>
      </c>
      <c r="V27">
        <v>188.5</v>
      </c>
      <c r="X27" s="8">
        <f t="shared" si="4"/>
        <v>259</v>
      </c>
      <c r="Y27">
        <v>148</v>
      </c>
      <c r="AA27" s="8">
        <f t="shared" si="5"/>
        <v>400.75</v>
      </c>
      <c r="AB27">
        <v>229</v>
      </c>
    </row>
    <row r="28" spans="6:28">
      <c r="F28" s="2">
        <f t="shared" si="6"/>
        <v>83.125</v>
      </c>
      <c r="G28" s="2">
        <f>47.5</f>
        <v>47.5</v>
      </c>
      <c r="I28" s="2">
        <f t="shared" si="7"/>
        <v>118.125</v>
      </c>
      <c r="J28" s="2">
        <f>67.5</f>
        <v>67.5</v>
      </c>
      <c r="L28" s="8">
        <f t="shared" si="0"/>
        <v>56</v>
      </c>
      <c r="M28">
        <v>32</v>
      </c>
      <c r="O28" s="8">
        <f t="shared" si="1"/>
        <v>59.149999999999991</v>
      </c>
      <c r="P28">
        <v>33.799999999999997</v>
      </c>
      <c r="R28" s="8">
        <f t="shared" si="2"/>
        <v>61.774999999999991</v>
      </c>
      <c r="S28">
        <v>35.299999999999997</v>
      </c>
      <c r="U28" s="8">
        <f t="shared" si="3"/>
        <v>70</v>
      </c>
      <c r="V28">
        <v>40</v>
      </c>
      <c r="X28" s="8">
        <f t="shared" si="4"/>
        <v>64.75</v>
      </c>
      <c r="Y28">
        <v>37</v>
      </c>
      <c r="AA28" s="8">
        <f t="shared" si="5"/>
        <v>75.600000000000009</v>
      </c>
      <c r="AB28">
        <v>43.2</v>
      </c>
    </row>
    <row r="29" spans="6:28">
      <c r="F29" s="2">
        <f t="shared" si="6"/>
        <v>83.125</v>
      </c>
      <c r="G29" s="2">
        <f>47.5</f>
        <v>47.5</v>
      </c>
      <c r="I29" s="2">
        <f t="shared" si="7"/>
        <v>53.550000000000004</v>
      </c>
      <c r="J29" s="2">
        <f>30.6</f>
        <v>30.6</v>
      </c>
      <c r="L29" s="8">
        <f t="shared" si="0"/>
        <v>27.650000000000002</v>
      </c>
      <c r="M29">
        <v>15.8</v>
      </c>
      <c r="O29" s="8">
        <f t="shared" si="1"/>
        <v>29.75</v>
      </c>
      <c r="P29">
        <v>17</v>
      </c>
      <c r="R29" s="8">
        <f t="shared" si="2"/>
        <v>32.550000000000004</v>
      </c>
      <c r="S29">
        <v>18.600000000000001</v>
      </c>
      <c r="U29" s="8">
        <f t="shared" si="3"/>
        <v>39.725000000000001</v>
      </c>
      <c r="V29">
        <v>22.7</v>
      </c>
      <c r="X29" s="8">
        <f t="shared" si="4"/>
        <v>35</v>
      </c>
      <c r="Y29">
        <v>20</v>
      </c>
      <c r="AA29" s="8">
        <f t="shared" si="5"/>
        <v>44.625</v>
      </c>
      <c r="AB29">
        <v>25.5</v>
      </c>
    </row>
    <row r="30" spans="6:28">
      <c r="F30" s="2">
        <f t="shared" si="6"/>
        <v>22.75</v>
      </c>
      <c r="G30" s="2">
        <f>13</f>
        <v>13</v>
      </c>
      <c r="I30" s="2">
        <f t="shared" si="7"/>
        <v>25.2</v>
      </c>
      <c r="J30" s="2">
        <f>14.4</f>
        <v>14.4</v>
      </c>
      <c r="L30" s="8">
        <f t="shared" si="0"/>
        <v>38.5</v>
      </c>
      <c r="M30">
        <v>22</v>
      </c>
      <c r="O30" s="8">
        <f t="shared" si="1"/>
        <v>41.300000000000004</v>
      </c>
      <c r="P30">
        <v>23.6</v>
      </c>
      <c r="R30" s="8">
        <f t="shared" si="2"/>
        <v>43.75</v>
      </c>
      <c r="S30">
        <v>25</v>
      </c>
      <c r="U30" s="8">
        <f t="shared" si="3"/>
        <v>52.5</v>
      </c>
      <c r="V30">
        <v>30</v>
      </c>
      <c r="X30" s="8">
        <f t="shared" si="4"/>
        <v>47.25</v>
      </c>
      <c r="Y30">
        <v>27</v>
      </c>
      <c r="AA30" s="8">
        <f t="shared" si="5"/>
        <v>58.800000000000004</v>
      </c>
      <c r="AB30">
        <v>33.6</v>
      </c>
    </row>
    <row r="31" spans="6:28">
      <c r="F31" s="2">
        <f t="shared" si="6"/>
        <v>32.375</v>
      </c>
      <c r="G31" s="2">
        <f>18.5</f>
        <v>18.5</v>
      </c>
      <c r="I31" s="2">
        <f t="shared" si="7"/>
        <v>35</v>
      </c>
      <c r="J31" s="2">
        <f>20</f>
        <v>20</v>
      </c>
      <c r="L31" s="8">
        <f t="shared" si="0"/>
        <v>48.65</v>
      </c>
      <c r="M31">
        <v>27.8</v>
      </c>
      <c r="O31" s="8">
        <f t="shared" si="1"/>
        <v>53.375</v>
      </c>
      <c r="P31">
        <v>30.5</v>
      </c>
      <c r="R31" s="8">
        <f t="shared" si="2"/>
        <v>57.75</v>
      </c>
      <c r="S31">
        <v>33</v>
      </c>
      <c r="U31" s="8">
        <f t="shared" si="3"/>
        <v>72.274999999999991</v>
      </c>
      <c r="V31">
        <v>41.3</v>
      </c>
      <c r="X31" s="8">
        <f t="shared" si="4"/>
        <v>63</v>
      </c>
      <c r="Y31">
        <v>36</v>
      </c>
      <c r="AA31" s="8">
        <f t="shared" si="5"/>
        <v>81.725000000000009</v>
      </c>
      <c r="AB31">
        <v>46.7</v>
      </c>
    </row>
    <row r="32" spans="6:28">
      <c r="F32" s="2">
        <f t="shared" si="6"/>
        <v>39.199999999999996</v>
      </c>
      <c r="G32" s="2">
        <f>22.4</f>
        <v>22.4</v>
      </c>
      <c r="I32" s="2">
        <f t="shared" si="7"/>
        <v>43.75</v>
      </c>
      <c r="J32" s="2">
        <f>25</f>
        <v>25</v>
      </c>
      <c r="L32" s="8">
        <f t="shared" si="0"/>
        <v>182.52500000000001</v>
      </c>
      <c r="M32">
        <v>104.3</v>
      </c>
      <c r="O32" s="8">
        <f t="shared" si="1"/>
        <v>202.125</v>
      </c>
      <c r="P32">
        <v>115.5</v>
      </c>
      <c r="R32" s="8">
        <f t="shared" si="2"/>
        <v>221.9</v>
      </c>
      <c r="S32">
        <v>126.8</v>
      </c>
      <c r="U32" s="8">
        <f t="shared" si="3"/>
        <v>280.875</v>
      </c>
      <c r="V32">
        <v>160.5</v>
      </c>
      <c r="X32" s="8">
        <f t="shared" si="4"/>
        <v>241.5</v>
      </c>
      <c r="Y32">
        <v>138</v>
      </c>
      <c r="AA32" s="8">
        <f t="shared" si="5"/>
        <v>320.25</v>
      </c>
      <c r="AB32">
        <v>183</v>
      </c>
    </row>
    <row r="33" spans="6:28">
      <c r="F33" s="2">
        <f t="shared" si="6"/>
        <v>143.15</v>
      </c>
      <c r="G33" s="2">
        <f>81.8</f>
        <v>81.8</v>
      </c>
      <c r="I33" s="2">
        <f t="shared" si="7"/>
        <v>162.75</v>
      </c>
      <c r="J33" s="2">
        <f>93</f>
        <v>93</v>
      </c>
      <c r="L33" s="8">
        <f t="shared" si="0"/>
        <v>38.5</v>
      </c>
      <c r="M33">
        <v>22</v>
      </c>
      <c r="O33" s="8">
        <f t="shared" si="1"/>
        <v>41.65</v>
      </c>
      <c r="P33">
        <v>23.8</v>
      </c>
      <c r="R33" s="8">
        <f t="shared" si="2"/>
        <v>44.625</v>
      </c>
      <c r="S33">
        <v>25.5</v>
      </c>
      <c r="U33" s="8">
        <f t="shared" si="3"/>
        <v>53.375</v>
      </c>
      <c r="V33">
        <v>30.5</v>
      </c>
      <c r="X33" s="8">
        <f t="shared" si="4"/>
        <v>47.25</v>
      </c>
      <c r="Y33">
        <v>27</v>
      </c>
      <c r="AA33" s="8">
        <f t="shared" si="5"/>
        <v>59.149999999999991</v>
      </c>
      <c r="AB33">
        <v>33.799999999999997</v>
      </c>
    </row>
    <row r="34" spans="6:28">
      <c r="F34" s="2">
        <f t="shared" si="6"/>
        <v>32.9</v>
      </c>
      <c r="G34" s="2">
        <f>18.8</f>
        <v>18.8</v>
      </c>
      <c r="I34" s="2">
        <f t="shared" si="7"/>
        <v>35.875</v>
      </c>
      <c r="J34" s="2">
        <f>20.5</f>
        <v>20.5</v>
      </c>
      <c r="L34" s="8">
        <f t="shared" si="0"/>
        <v>57.75</v>
      </c>
      <c r="M34">
        <v>33</v>
      </c>
      <c r="O34" s="8">
        <f t="shared" si="1"/>
        <v>64.399999999999991</v>
      </c>
      <c r="P34">
        <v>36.799999999999997</v>
      </c>
      <c r="R34" s="8">
        <f t="shared" si="2"/>
        <v>71.05</v>
      </c>
      <c r="S34">
        <v>40.6</v>
      </c>
      <c r="U34" s="8">
        <f t="shared" si="3"/>
        <v>90.649999999999991</v>
      </c>
      <c r="V34">
        <v>51.8</v>
      </c>
      <c r="X34" s="8">
        <f t="shared" si="4"/>
        <v>77.524999999999991</v>
      </c>
      <c r="Y34">
        <v>44.3</v>
      </c>
      <c r="AA34" s="8">
        <f t="shared" si="5"/>
        <v>103.25</v>
      </c>
      <c r="AB34">
        <v>59</v>
      </c>
    </row>
    <row r="35" spans="6:28">
      <c r="F35" s="2">
        <f t="shared" si="6"/>
        <v>44.800000000000004</v>
      </c>
      <c r="G35" s="2">
        <f>25.6</f>
        <v>25.6</v>
      </c>
      <c r="I35" s="2">
        <f t="shared" si="7"/>
        <v>51.274999999999999</v>
      </c>
      <c r="J35" s="2">
        <f>29.3</f>
        <v>29.3</v>
      </c>
      <c r="L35" s="8">
        <f t="shared" si="0"/>
        <v>56.875</v>
      </c>
      <c r="M35">
        <v>32.5</v>
      </c>
      <c r="O35" s="8">
        <f t="shared" si="1"/>
        <v>63.875</v>
      </c>
      <c r="P35">
        <v>36.5</v>
      </c>
      <c r="R35" s="8">
        <f t="shared" si="2"/>
        <v>70.875</v>
      </c>
      <c r="S35">
        <v>40.5</v>
      </c>
      <c r="U35" s="8">
        <f t="shared" si="3"/>
        <v>91</v>
      </c>
      <c r="V35">
        <v>52</v>
      </c>
      <c r="X35" s="8">
        <f t="shared" si="4"/>
        <v>77</v>
      </c>
      <c r="Y35">
        <v>44</v>
      </c>
      <c r="AA35" s="8">
        <f t="shared" si="5"/>
        <v>105</v>
      </c>
      <c r="AB35">
        <v>60</v>
      </c>
    </row>
    <row r="36" spans="6:28">
      <c r="F36" s="2">
        <f t="shared" si="6"/>
        <v>42.875</v>
      </c>
      <c r="G36" s="2">
        <f>24.5</f>
        <v>24.5</v>
      </c>
      <c r="I36" s="2">
        <f t="shared" si="7"/>
        <v>49.875</v>
      </c>
      <c r="J36" s="2">
        <f>28.5</f>
        <v>28.5</v>
      </c>
      <c r="L36" s="8">
        <f t="shared" si="0"/>
        <v>33.25</v>
      </c>
      <c r="M36">
        <v>19</v>
      </c>
      <c r="O36" s="8">
        <f t="shared" si="1"/>
        <v>36.75</v>
      </c>
      <c r="P36">
        <v>21</v>
      </c>
      <c r="R36" s="8">
        <f t="shared" si="2"/>
        <v>40.25</v>
      </c>
      <c r="S36">
        <v>23</v>
      </c>
      <c r="U36" s="8">
        <f t="shared" si="3"/>
        <v>50.75</v>
      </c>
      <c r="V36">
        <v>29</v>
      </c>
      <c r="X36" s="8">
        <f t="shared" si="4"/>
        <v>43.75</v>
      </c>
      <c r="Y36">
        <v>25</v>
      </c>
      <c r="AA36" s="8">
        <f t="shared" si="5"/>
        <v>57.75</v>
      </c>
      <c r="AB36">
        <v>33</v>
      </c>
    </row>
    <row r="37" spans="6:28">
      <c r="F37" s="2">
        <f t="shared" si="6"/>
        <v>26.775000000000002</v>
      </c>
      <c r="G37" s="2">
        <f>15.3</f>
        <v>15.3</v>
      </c>
      <c r="I37" s="2">
        <f t="shared" si="7"/>
        <v>29.75</v>
      </c>
      <c r="J37" s="2">
        <f>17</f>
        <v>17</v>
      </c>
      <c r="L37" s="8">
        <f t="shared" si="0"/>
        <v>42</v>
      </c>
      <c r="M37">
        <v>24</v>
      </c>
      <c r="O37" s="8">
        <f t="shared" si="1"/>
        <v>46.199999999999996</v>
      </c>
      <c r="P37">
        <v>26.4</v>
      </c>
      <c r="R37" s="8">
        <f t="shared" si="2"/>
        <v>50.4</v>
      </c>
      <c r="S37">
        <v>28.8</v>
      </c>
      <c r="U37" s="8">
        <f t="shared" si="3"/>
        <v>63</v>
      </c>
      <c r="V37">
        <v>36</v>
      </c>
      <c r="X37" s="8">
        <f t="shared" si="4"/>
        <v>54.6</v>
      </c>
      <c r="Y37">
        <v>31.2</v>
      </c>
      <c r="AA37" s="8">
        <f t="shared" si="5"/>
        <v>71.75</v>
      </c>
      <c r="AB37">
        <v>41</v>
      </c>
    </row>
    <row r="38" spans="6:28">
      <c r="F38" s="2">
        <f t="shared" si="6"/>
        <v>35</v>
      </c>
      <c r="G38" s="2">
        <f>20</f>
        <v>20</v>
      </c>
      <c r="I38" s="2">
        <f t="shared" si="7"/>
        <v>37.625</v>
      </c>
      <c r="J38" s="2">
        <f>21.5</f>
        <v>21.5</v>
      </c>
      <c r="L38" s="8">
        <f t="shared" si="0"/>
        <v>127.39999999999999</v>
      </c>
      <c r="M38">
        <v>72.8</v>
      </c>
      <c r="O38" s="8">
        <f t="shared" si="1"/>
        <v>140</v>
      </c>
      <c r="P38">
        <v>80</v>
      </c>
      <c r="R38" s="8">
        <f t="shared" si="2"/>
        <v>155.4</v>
      </c>
      <c r="S38">
        <v>88.8</v>
      </c>
      <c r="U38" s="8">
        <f t="shared" si="3"/>
        <v>197.75</v>
      </c>
      <c r="V38">
        <v>113</v>
      </c>
      <c r="X38" s="8">
        <f t="shared" si="4"/>
        <v>169.4</v>
      </c>
      <c r="Y38">
        <v>96.8</v>
      </c>
      <c r="AA38" s="8">
        <f t="shared" si="5"/>
        <v>225.75</v>
      </c>
      <c r="AB38">
        <v>129</v>
      </c>
    </row>
    <row r="39" spans="6:28">
      <c r="F39" s="2">
        <f t="shared" si="6"/>
        <v>99.225000000000009</v>
      </c>
      <c r="G39" s="2">
        <f>56.7</f>
        <v>56.7</v>
      </c>
      <c r="I39" s="2">
        <f t="shared" si="7"/>
        <v>113.22500000000001</v>
      </c>
      <c r="J39" s="2">
        <f>64.7</f>
        <v>64.7</v>
      </c>
      <c r="L39" s="8">
        <f t="shared" si="0"/>
        <v>211.75</v>
      </c>
      <c r="M39">
        <v>121</v>
      </c>
      <c r="O39" s="8">
        <f t="shared" si="1"/>
        <v>236.25</v>
      </c>
      <c r="P39">
        <v>135</v>
      </c>
      <c r="R39" s="8">
        <f t="shared" si="2"/>
        <v>261.45</v>
      </c>
      <c r="S39">
        <v>149.4</v>
      </c>
      <c r="U39" s="8">
        <f t="shared" si="3"/>
        <v>337.75</v>
      </c>
      <c r="V39">
        <v>193</v>
      </c>
      <c r="X39" s="8">
        <f t="shared" si="4"/>
        <v>287</v>
      </c>
      <c r="Y39">
        <v>164</v>
      </c>
      <c r="AA39" s="8">
        <f t="shared" si="5"/>
        <v>387.45</v>
      </c>
      <c r="AB39">
        <v>221.4</v>
      </c>
    </row>
    <row r="40" spans="6:28">
      <c r="F40" s="2">
        <f t="shared" si="6"/>
        <v>161</v>
      </c>
      <c r="G40" s="2">
        <f>92</f>
        <v>92</v>
      </c>
      <c r="I40" s="2">
        <f t="shared" si="7"/>
        <v>185.5</v>
      </c>
      <c r="J40" s="2">
        <f>106</f>
        <v>106</v>
      </c>
      <c r="L40" s="8">
        <f t="shared" si="0"/>
        <v>46.199999999999996</v>
      </c>
      <c r="M40">
        <v>26.4</v>
      </c>
      <c r="O40" s="8">
        <f t="shared" si="1"/>
        <v>49</v>
      </c>
      <c r="P40">
        <v>28</v>
      </c>
      <c r="R40" s="8">
        <f t="shared" si="2"/>
        <v>52.15</v>
      </c>
      <c r="S40">
        <v>29.8</v>
      </c>
      <c r="U40" s="8">
        <f t="shared" si="3"/>
        <v>61.25</v>
      </c>
      <c r="V40">
        <v>35</v>
      </c>
      <c r="X40" s="8">
        <f t="shared" si="4"/>
        <v>55.125</v>
      </c>
      <c r="Y40">
        <v>31.5</v>
      </c>
      <c r="AA40" s="8">
        <f t="shared" si="5"/>
        <v>67.024999999999991</v>
      </c>
      <c r="AB40">
        <v>38.299999999999997</v>
      </c>
    </row>
    <row r="41" spans="6:28">
      <c r="F41" s="2">
        <f t="shared" si="6"/>
        <v>40.25</v>
      </c>
      <c r="G41" s="2">
        <f>23</f>
        <v>23</v>
      </c>
      <c r="I41" s="2">
        <f t="shared" si="7"/>
        <v>43.4</v>
      </c>
      <c r="J41" s="2">
        <f>24.8</f>
        <v>24.8</v>
      </c>
      <c r="L41" s="8">
        <f t="shared" si="0"/>
        <v>31.5</v>
      </c>
      <c r="M41">
        <v>18</v>
      </c>
      <c r="O41" s="8">
        <f t="shared" si="1"/>
        <v>35</v>
      </c>
      <c r="P41">
        <v>20</v>
      </c>
      <c r="R41" s="8">
        <f t="shared" si="2"/>
        <v>38.5</v>
      </c>
      <c r="S41">
        <v>22</v>
      </c>
      <c r="U41" s="8">
        <f t="shared" si="3"/>
        <v>49</v>
      </c>
      <c r="V41">
        <v>28</v>
      </c>
      <c r="X41" s="8">
        <f t="shared" si="4"/>
        <v>42</v>
      </c>
      <c r="Y41">
        <v>24</v>
      </c>
      <c r="AA41" s="8">
        <f t="shared" si="5"/>
        <v>56</v>
      </c>
      <c r="AB41">
        <v>32</v>
      </c>
    </row>
    <row r="42" spans="6:28">
      <c r="F42" s="2">
        <f t="shared" si="6"/>
        <v>25.025000000000002</v>
      </c>
      <c r="G42" s="2">
        <f>14.3</f>
        <v>14.3</v>
      </c>
      <c r="I42" s="2">
        <f t="shared" si="7"/>
        <v>28.525000000000002</v>
      </c>
      <c r="J42" s="2">
        <f>16.3</f>
        <v>16.3</v>
      </c>
      <c r="L42" s="8">
        <f t="shared" si="0"/>
        <v>87.5</v>
      </c>
      <c r="M42">
        <v>50</v>
      </c>
      <c r="O42" s="8">
        <f t="shared" si="1"/>
        <v>89.25</v>
      </c>
      <c r="P42">
        <v>51</v>
      </c>
      <c r="R42" s="8">
        <f t="shared" si="2"/>
        <v>105</v>
      </c>
      <c r="S42">
        <v>60</v>
      </c>
      <c r="U42" s="8">
        <f t="shared" si="3"/>
        <v>136.5</v>
      </c>
      <c r="V42">
        <v>78</v>
      </c>
      <c r="X42" s="8">
        <f t="shared" si="4"/>
        <v>120.75</v>
      </c>
      <c r="Y42">
        <v>69</v>
      </c>
      <c r="AA42" s="8">
        <f t="shared" si="5"/>
        <v>152.25</v>
      </c>
      <c r="AB42">
        <v>87</v>
      </c>
    </row>
    <row r="43" spans="6:28">
      <c r="F43" s="2">
        <f t="shared" si="6"/>
        <v>70</v>
      </c>
      <c r="G43" s="2">
        <f>40</f>
        <v>40</v>
      </c>
      <c r="I43" s="2">
        <f t="shared" si="7"/>
        <v>73.5</v>
      </c>
      <c r="J43" s="2">
        <f>42</f>
        <v>42</v>
      </c>
      <c r="L43" s="8">
        <f t="shared" si="0"/>
        <v>41.300000000000004</v>
      </c>
      <c r="M43">
        <v>23.6</v>
      </c>
      <c r="O43" s="8">
        <f t="shared" si="1"/>
        <v>45.5</v>
      </c>
      <c r="P43">
        <v>26</v>
      </c>
      <c r="R43" s="8">
        <f t="shared" si="2"/>
        <v>49.699999999999996</v>
      </c>
      <c r="S43">
        <v>28.4</v>
      </c>
      <c r="U43" s="8">
        <f t="shared" si="3"/>
        <v>62.300000000000004</v>
      </c>
      <c r="V43">
        <v>35.6</v>
      </c>
      <c r="X43" s="8">
        <f t="shared" si="4"/>
        <v>53.9</v>
      </c>
      <c r="Y43">
        <v>30.8</v>
      </c>
      <c r="AA43" s="8">
        <f t="shared" si="5"/>
        <v>70.875</v>
      </c>
      <c r="AB43">
        <v>40.5</v>
      </c>
    </row>
    <row r="44" spans="6:28">
      <c r="F44" s="2">
        <f t="shared" si="6"/>
        <v>31.5</v>
      </c>
      <c r="G44" s="2">
        <f>18</f>
        <v>18</v>
      </c>
      <c r="I44" s="2">
        <f t="shared" si="7"/>
        <v>36.75</v>
      </c>
      <c r="J44" s="2">
        <f>21</f>
        <v>21</v>
      </c>
      <c r="L44" s="8">
        <f t="shared" si="0"/>
        <v>35</v>
      </c>
      <c r="M44">
        <v>20</v>
      </c>
      <c r="O44" s="8">
        <f t="shared" si="1"/>
        <v>38.15</v>
      </c>
      <c r="P44">
        <v>21.8</v>
      </c>
      <c r="R44" s="8">
        <f t="shared" si="2"/>
        <v>41.125</v>
      </c>
      <c r="S44">
        <v>23.5</v>
      </c>
      <c r="U44" s="8">
        <f t="shared" si="3"/>
        <v>49.875</v>
      </c>
      <c r="V44">
        <v>28.5</v>
      </c>
      <c r="X44" s="8">
        <f t="shared" si="4"/>
        <v>43.75</v>
      </c>
      <c r="Y44">
        <v>25</v>
      </c>
      <c r="AA44" s="8">
        <f t="shared" si="5"/>
        <v>55.65</v>
      </c>
      <c r="AB44">
        <v>31.8</v>
      </c>
    </row>
    <row r="45" spans="6:28">
      <c r="F45" s="2">
        <f t="shared" si="6"/>
        <v>29.400000000000002</v>
      </c>
      <c r="G45" s="2">
        <f>16.8</f>
        <v>16.8</v>
      </c>
      <c r="I45" s="2">
        <f t="shared" si="7"/>
        <v>32.375</v>
      </c>
      <c r="J45" s="2">
        <f>18.5</f>
        <v>18.5</v>
      </c>
      <c r="L45" s="8">
        <f t="shared" si="0"/>
        <v>89.25</v>
      </c>
      <c r="M45">
        <v>51</v>
      </c>
      <c r="O45" s="8">
        <f t="shared" si="1"/>
        <v>93.45</v>
      </c>
      <c r="P45">
        <v>53.4</v>
      </c>
      <c r="R45" s="8">
        <f t="shared" si="2"/>
        <v>98</v>
      </c>
      <c r="S45">
        <v>56</v>
      </c>
      <c r="U45" s="8">
        <f t="shared" si="3"/>
        <v>110.95</v>
      </c>
      <c r="V45">
        <v>63.4</v>
      </c>
      <c r="X45" s="8">
        <f t="shared" si="4"/>
        <v>102.2</v>
      </c>
      <c r="Y45">
        <v>58.4</v>
      </c>
      <c r="AA45" s="8">
        <f t="shared" si="5"/>
        <v>119.875</v>
      </c>
      <c r="AB45">
        <v>68.5</v>
      </c>
    </row>
    <row r="46" spans="6:28">
      <c r="F46" s="2">
        <f t="shared" si="6"/>
        <v>80.5</v>
      </c>
      <c r="G46" s="2">
        <f>46</f>
        <v>46</v>
      </c>
      <c r="I46" s="2">
        <f t="shared" si="7"/>
        <v>84.524999999999991</v>
      </c>
      <c r="J46" s="2">
        <f>48.3</f>
        <v>48.3</v>
      </c>
      <c r="U46" s="5">
        <f t="shared" ref="U46:U67" si="8">V46*1.25</f>
        <v>0</v>
      </c>
    </row>
    <row r="47" spans="6:28">
      <c r="U47" s="5">
        <f t="shared" si="8"/>
        <v>0</v>
      </c>
    </row>
    <row r="48" spans="6:28">
      <c r="U48" s="5">
        <f t="shared" si="8"/>
        <v>0</v>
      </c>
    </row>
    <row r="49" spans="21:21">
      <c r="U49" s="5">
        <f t="shared" si="8"/>
        <v>0</v>
      </c>
    </row>
    <row r="50" spans="21:21">
      <c r="U50" s="5">
        <f t="shared" si="8"/>
        <v>0</v>
      </c>
    </row>
    <row r="51" spans="21:21">
      <c r="U51" s="5">
        <f t="shared" si="8"/>
        <v>0</v>
      </c>
    </row>
    <row r="52" spans="21:21">
      <c r="U52" s="5">
        <f t="shared" si="8"/>
        <v>0</v>
      </c>
    </row>
    <row r="53" spans="21:21">
      <c r="U53" s="5">
        <f t="shared" si="8"/>
        <v>0</v>
      </c>
    </row>
    <row r="54" spans="21:21">
      <c r="U54" s="5">
        <f t="shared" si="8"/>
        <v>0</v>
      </c>
    </row>
    <row r="55" spans="21:21">
      <c r="U55" s="5">
        <f t="shared" si="8"/>
        <v>0</v>
      </c>
    </row>
    <row r="56" spans="21:21">
      <c r="U56" s="5">
        <f t="shared" si="8"/>
        <v>0</v>
      </c>
    </row>
    <row r="57" spans="21:21">
      <c r="U57" s="5">
        <f t="shared" si="8"/>
        <v>0</v>
      </c>
    </row>
    <row r="58" spans="21:21">
      <c r="U58" s="5">
        <f t="shared" si="8"/>
        <v>0</v>
      </c>
    </row>
    <row r="59" spans="21:21">
      <c r="U59" s="5">
        <f t="shared" si="8"/>
        <v>0</v>
      </c>
    </row>
    <row r="60" spans="21:21">
      <c r="U60" s="5">
        <f t="shared" si="8"/>
        <v>0</v>
      </c>
    </row>
    <row r="61" spans="21:21">
      <c r="U61" s="5">
        <f t="shared" si="8"/>
        <v>0</v>
      </c>
    </row>
    <row r="62" spans="21:21">
      <c r="U62" s="5">
        <f t="shared" si="8"/>
        <v>0</v>
      </c>
    </row>
    <row r="63" spans="21:21">
      <c r="U63" s="5">
        <f t="shared" si="8"/>
        <v>0</v>
      </c>
    </row>
    <row r="64" spans="21:21">
      <c r="U64" s="5">
        <f t="shared" si="8"/>
        <v>0</v>
      </c>
    </row>
    <row r="65" spans="21:21">
      <c r="U65" s="5">
        <f t="shared" si="8"/>
        <v>0</v>
      </c>
    </row>
    <row r="66" spans="21:21">
      <c r="U66" s="5">
        <f t="shared" si="8"/>
        <v>0</v>
      </c>
    </row>
    <row r="67" spans="21:21">
      <c r="U67" s="5">
        <f t="shared" si="8"/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Postazione1</dc:creator>
  <cp:lastModifiedBy>Postazione1</cp:lastModifiedBy>
  <cp:lastPrinted>2011-01-14T09:10:39Z</cp:lastPrinted>
  <dcterms:created xsi:type="dcterms:W3CDTF">2010-10-01T14:33:15Z</dcterms:created>
  <dcterms:modified xsi:type="dcterms:W3CDTF">2013-09-18T15:39:58Z</dcterms:modified>
</cp:coreProperties>
</file>